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TTI\Delibere CdA 2024\PV 24 ALLEGATI\"/>
    </mc:Choice>
  </mc:AlternateContent>
  <xr:revisionPtr revIDLastSave="0" documentId="13_ncr:1_{1B5C67C6-73AC-4DA5-A6C3-06233D85D4DE}" xr6:coauthVersionLast="47" xr6:coauthVersionMax="47" xr10:uidLastSave="{00000000-0000-0000-0000-000000000000}"/>
  <bookViews>
    <workbookView xWindow="-120" yWindow="-120" windowWidth="29040" windowHeight="15840" xr2:uid="{A266891F-E5B2-4852-B89A-03BD04C9D77C}"/>
  </bookViews>
  <sheets>
    <sheet name="AE_totali" sheetId="4" r:id="rId1"/>
    <sheet name="Industriali" sheetId="3" r:id="rId2"/>
    <sheet name="DITTE CADREZZ con Osmate-Traved" sheetId="1" r:id="rId3"/>
    <sheet name="Fluttuanti_Strutt. alberghiere" sheetId="2" r:id="rId4"/>
    <sheet name="Fluttuanti_Lav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5" l="1"/>
  <c r="D26" i="5"/>
  <c r="H17" i="5"/>
  <c r="C3" i="4"/>
  <c r="C7" i="4" s="1"/>
  <c r="O17" i="5"/>
  <c r="L18" i="5" l="1"/>
  <c r="J18" i="5"/>
  <c r="AE6" i="2"/>
  <c r="P2" i="3" l="1"/>
  <c r="Q2" i="3"/>
  <c r="J13" i="5" l="1"/>
  <c r="M17" i="5" s="1"/>
  <c r="N17" i="5" s="1"/>
  <c r="J12" i="5"/>
  <c r="E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tc={9126AF13-40E1-4AC9-8073-FDC8436C85E3}</author>
    <author>tc={89476CFD-326C-420C-B6B1-7DF0DF9E900D}</author>
  </authors>
  <commentList>
    <comment ref="H2" authorId="0" shapeId="0" xr:uid="{9126AF13-40E1-4AC9-8073-FDC8436C85E3}">
      <text>
        <t xml:space="preserve"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Ottenuto per differenze di letture:
Lettura al 31/12/2021 = 14737	
Lettura al 31/12/2022 = 20956	</t>
      </text>
    </comment>
    <comment ref="H3" authorId="1" shapeId="0" xr:uid="{89476CFD-326C-420C-B6B1-7DF0DF9E900D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Indicato in relazione tecnica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tc={FCEEC521-0473-48D8-B9D7-1C89EF5B3DD9}</author>
  </authors>
  <commentList>
    <comment ref="G2" authorId="0" shapeId="0" xr:uid="{FCEEC521-0473-48D8-B9D7-1C89EF5B3DD9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Indicato in relazione tecnica</t>
      </text>
    </comment>
  </commentList>
</comments>
</file>

<file path=xl/sharedStrings.xml><?xml version="1.0" encoding="utf-8"?>
<sst xmlns="http://schemas.openxmlformats.org/spreadsheetml/2006/main" count="160" uniqueCount="119">
  <si>
    <t>DATA ANALISI</t>
  </si>
  <si>
    <t>CODICE CLIENTE SAFO</t>
  </si>
  <si>
    <t>CODICE SCARICO</t>
  </si>
  <si>
    <t>Contratto</t>
  </si>
  <si>
    <t>Punto Fornitura</t>
  </si>
  <si>
    <t>Ragione Sociale</t>
  </si>
  <si>
    <t>VOLUME ANNO 2022
 [mc/anno]</t>
  </si>
  <si>
    <t>DENUNCIA ANNO 2022</t>
  </si>
  <si>
    <t>Comune Intestatario</t>
  </si>
  <si>
    <t>Inizio Validita</t>
  </si>
  <si>
    <t>Codice Cliente COM</t>
  </si>
  <si>
    <t>COD (mg/l)</t>
  </si>
  <si>
    <t>BOD (mg/l)</t>
  </si>
  <si>
    <t>Indirizzo</t>
  </si>
  <si>
    <t>Capacità degli esercizi ricettivi per tipo di alloggio e per comune - Anno 2022</t>
  </si>
  <si>
    <t>Regioni</t>
  </si>
  <si>
    <t>Codice Regione</t>
  </si>
  <si>
    <t>Province</t>
  </si>
  <si>
    <t>Codice Province</t>
  </si>
  <si>
    <t>Comuni</t>
  </si>
  <si>
    <t>Codice comuni</t>
  </si>
  <si>
    <t>ESERCIZI ALBERGHIERI</t>
  </si>
  <si>
    <t>ESERCIZI EXTRA-ALBERGHIERI</t>
  </si>
  <si>
    <t>TOTALE ESERCIZI RICETTIVI</t>
  </si>
  <si>
    <t>Totale Alberghi</t>
  </si>
  <si>
    <t xml:space="preserve">Campeggi e Villaggi turistici </t>
  </si>
  <si>
    <t>Alloggi in affitto gestiti in forma imprenditoriale</t>
  </si>
  <si>
    <t>Agriturismi</t>
  </si>
  <si>
    <t>Ostelli per la Gioventù</t>
  </si>
  <si>
    <t>Case per ferie</t>
  </si>
  <si>
    <t>Rifugi alpini</t>
  </si>
  <si>
    <t>Altri esercizi ricettivi</t>
  </si>
  <si>
    <t>Bed &amp; Breakfast</t>
  </si>
  <si>
    <t>Totale esercizi extra-alberghieri</t>
  </si>
  <si>
    <t>CODREG</t>
  </si>
  <si>
    <t>ALFAPROV</t>
  </si>
  <si>
    <t>CODCOM</t>
  </si>
  <si>
    <t>Esercizi</t>
  </si>
  <si>
    <t>Letti</t>
  </si>
  <si>
    <t>Camere</t>
  </si>
  <si>
    <t>Bagni</t>
  </si>
  <si>
    <t>Numero</t>
  </si>
  <si>
    <t>LOMBARDIA</t>
  </si>
  <si>
    <t>030</t>
  </si>
  <si>
    <t>VARESE</t>
  </si>
  <si>
    <t>012</t>
  </si>
  <si>
    <t>AE ricalcolati</t>
  </si>
  <si>
    <t>AE ricalcolati VERIFICA</t>
  </si>
  <si>
    <t>AGGLOMERATO</t>
  </si>
  <si>
    <t>NOTE</t>
  </si>
  <si>
    <t>COD (g/AE*d)</t>
  </si>
  <si>
    <t>BOD (g/AE*d)</t>
  </si>
  <si>
    <t>Giorni lavorativi (d/y)</t>
  </si>
  <si>
    <t>1mg/l = 1g/m3</t>
  </si>
  <si>
    <t>AE (COD)
2022</t>
  </si>
  <si>
    <t>AE (BOD)
2022</t>
  </si>
  <si>
    <t>DP</t>
  </si>
  <si>
    <t>Domiciliati</t>
  </si>
  <si>
    <t>Industriali</t>
  </si>
  <si>
    <t>tot</t>
  </si>
  <si>
    <t>Fluttuanti tur</t>
  </si>
  <si>
    <t>Fluttuanti lav</t>
  </si>
  <si>
    <t>Solo strutture alberghiere ed extra alberghiere</t>
  </si>
  <si>
    <t>(cfr. foglio "Fluttuanti ISTAT")</t>
  </si>
  <si>
    <t>Attuali</t>
  </si>
  <si>
    <t>Ricalcolati</t>
  </si>
  <si>
    <t>AG_AE_Flutt</t>
  </si>
  <si>
    <t>Pendolarismo</t>
  </si>
  <si>
    <t xml:space="preserve">Spostamenti per studio o lavoro  </t>
  </si>
  <si>
    <t xml:space="preserve">Frequenza: Annuale  </t>
  </si>
  <si>
    <t>1 lavoratore = 1/3 AE</t>
  </si>
  <si>
    <t>Indicatore: Popolazione residente che si sposta giornalmente</t>
  </si>
  <si>
    <t>1 studente= 1/4 AE</t>
  </si>
  <si>
    <t xml:space="preserve">Luogo di destinazione  </t>
  </si>
  <si>
    <t xml:space="preserve">Motivo dello spostamento  </t>
  </si>
  <si>
    <t xml:space="preserve">Stesso comune di dimora abituale  </t>
  </si>
  <si>
    <t xml:space="preserve">Fuori del comune di dimora abituale  </t>
  </si>
  <si>
    <t xml:space="preserve">Tutte le voci  </t>
  </si>
  <si>
    <t>% popolazione per AG</t>
  </si>
  <si>
    <t>Addetti</t>
  </si>
  <si>
    <t>Studenti</t>
  </si>
  <si>
    <t>AE addetti</t>
  </si>
  <si>
    <t>AE studenti</t>
  </si>
  <si>
    <t>AE fluttuanti pendolari</t>
  </si>
  <si>
    <t xml:space="preserve">Studio  </t>
  </si>
  <si>
    <t xml:space="preserve">Lavoro  </t>
  </si>
  <si>
    <t>Addetti Varese (censimento anno 2020)</t>
  </si>
  <si>
    <t>Tipo dato</t>
  </si>
  <si>
    <t>Numero addetti</t>
  </si>
  <si>
    <t>Anno</t>
  </si>
  <si>
    <t>2001</t>
  </si>
  <si>
    <t>DP Cadrezzate - Barza
DP01202802</t>
  </si>
  <si>
    <t>potenzialità DP Cadrezzate - Barza 2500</t>
  </si>
  <si>
    <t>Norden S.a.s. di Bandini Maria</t>
  </si>
  <si>
    <t>VIA Marconi, 4</t>
  </si>
  <si>
    <t>CADREZZATE CON OSMATE</t>
  </si>
  <si>
    <t>dati Alfa non disponibili</t>
  </si>
  <si>
    <t>no denuncia</t>
  </si>
  <si>
    <t xml:space="preserve"> -</t>
  </si>
  <si>
    <t>Cadrezzate - Barza</t>
  </si>
  <si>
    <t>VOLUME max autorizzato
 [mc/anno]</t>
  </si>
  <si>
    <t>490</t>
  </si>
  <si>
    <t>COD (mg/l)
tab in CIS</t>
  </si>
  <si>
    <r>
      <t>BOD</t>
    </r>
    <r>
      <rPr>
        <b/>
        <vertAlign val="subscript"/>
        <sz val="11"/>
        <color rgb="FF000000"/>
        <rFont val="Calibri"/>
        <family val="2"/>
        <scheme val="minor"/>
      </rPr>
      <t>5</t>
    </r>
    <r>
      <rPr>
        <b/>
        <sz val="11"/>
        <color indexed="8"/>
        <rFont val="Calibri"/>
        <family val="2"/>
        <scheme val="minor"/>
      </rPr>
      <t xml:space="preserve"> (mg/l)</t>
    </r>
  </si>
  <si>
    <t>Cadrezzate con Osmate</t>
  </si>
  <si>
    <t>143</t>
  </si>
  <si>
    <t>AG01202801_Cadrezzate</t>
  </si>
  <si>
    <t>si ipotizza che le 2 strutture alberghiere siano in agglomerato</t>
  </si>
  <si>
    <t>AG01202801</t>
  </si>
  <si>
    <t>Cadrezzate</t>
  </si>
  <si>
    <r>
      <t xml:space="preserve">Anno: </t>
    </r>
    <r>
      <rPr>
        <b/>
        <sz val="10"/>
        <color theme="1"/>
        <rFont val="Arial"/>
        <family val="2"/>
      </rPr>
      <t>2019</t>
    </r>
  </si>
  <si>
    <t>AE fluttuanti pendolari relativi AG01202801*</t>
  </si>
  <si>
    <r>
      <t xml:space="preserve">SITUAZIONE ATTUALE </t>
    </r>
    <r>
      <rPr>
        <b/>
        <sz val="10"/>
        <color rgb="FFFF0000"/>
        <rFont val="Arial"/>
        <family val="2"/>
      </rPr>
      <t>1+2</t>
    </r>
  </si>
  <si>
    <t>DP Cadrezzate-Barza</t>
  </si>
  <si>
    <t>domiciliati</t>
  </si>
  <si>
    <t xml:space="preserve">  con  1.842 domiciliati collettati al DP Cadrezzate - Barza, la percentuale si attesta all'80%).</t>
  </si>
  <si>
    <t xml:space="preserve">  sulla base della medesima percentuale di carico legato ai domiciliati (nel caso in esame, essendo stati stimati 2.307 domiciliati </t>
  </si>
  <si>
    <t>* si è proceduto alla stima del carico dei fluttuanti pendolari afferente all'agglomerato di Cadrezzate con Osmate</t>
  </si>
  <si>
    <t>Allegato -A- deliberazione del CDA n.24 del 29/04/2024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</si>
</sst>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dd/mm/yyyy\ "/>
    <numFmt numFmtId="165" formatCode="_-* #,##0_-;\-* #,##0_-;_-* &quot;-&quot;??_-;_-@_-"/>
    <numFmt numFmtId="166" formatCode="0.000"/>
    <numFmt numFmtId="167" formatCode="#,##0.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rgb="FFFFFFFF"/>
      </patternFill>
    </fill>
    <fill>
      <patternFill patternType="solid">
        <fgColor indexed="22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23" fillId="0" borderId="0"/>
  </cellStyleXfs>
  <cellXfs count="1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4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6" fillId="4" borderId="0" xfId="3" applyFont="1" applyFill="1"/>
    <xf numFmtId="0" fontId="7" fillId="4" borderId="0" xfId="3" applyFont="1" applyFill="1"/>
    <xf numFmtId="0" fontId="6" fillId="4" borderId="1" xfId="4" applyFont="1" applyFill="1" applyBorder="1" applyAlignment="1">
      <alignment horizontal="left" vertical="center" wrapText="1"/>
    </xf>
    <xf numFmtId="41" fontId="6" fillId="4" borderId="6" xfId="2" applyFont="1" applyFill="1" applyBorder="1" applyAlignment="1">
      <alignment horizontal="center" vertical="center"/>
    </xf>
    <xf numFmtId="41" fontId="6" fillId="4" borderId="0" xfId="2" applyFont="1" applyFill="1" applyBorder="1"/>
    <xf numFmtId="0" fontId="6" fillId="4" borderId="0" xfId="4" applyFont="1" applyFill="1"/>
    <xf numFmtId="41" fontId="6" fillId="4" borderId="0" xfId="2" applyFont="1" applyFill="1" applyAlignment="1">
      <alignment wrapText="1"/>
    </xf>
    <xf numFmtId="0" fontId="6" fillId="4" borderId="0" xfId="4" applyFont="1" applyFill="1" applyAlignment="1">
      <alignment wrapText="1"/>
    </xf>
    <xf numFmtId="41" fontId="6" fillId="4" borderId="1" xfId="2" applyFont="1" applyFill="1" applyBorder="1" applyAlignment="1">
      <alignment horizontal="center" vertical="center" wrapText="1"/>
    </xf>
    <xf numFmtId="41" fontId="6" fillId="4" borderId="1" xfId="2" applyFont="1" applyFill="1" applyBorder="1" applyAlignment="1">
      <alignment horizontal="center" vertical="center"/>
    </xf>
    <xf numFmtId="0" fontId="9" fillId="4" borderId="0" xfId="5" applyFont="1" applyFill="1"/>
    <xf numFmtId="41" fontId="6" fillId="4" borderId="0" xfId="2" applyFont="1" applyFill="1" applyAlignment="1">
      <alignment vertical="center" wrapText="1"/>
    </xf>
    <xf numFmtId="41" fontId="6" fillId="4" borderId="0" xfId="2" applyFont="1" applyFill="1" applyAlignment="1">
      <alignment horizontal="left" vertical="center" wrapText="1"/>
    </xf>
    <xf numFmtId="41" fontId="6" fillId="4" borderId="0" xfId="2" applyFont="1" applyFill="1" applyBorder="1" applyAlignment="1">
      <alignment horizontal="center" vertical="center" wrapText="1"/>
    </xf>
    <xf numFmtId="41" fontId="9" fillId="4" borderId="0" xfId="1" applyNumberFormat="1" applyFont="1" applyFill="1" applyBorder="1" applyAlignment="1">
      <alignment horizontal="right" vertical="center"/>
    </xf>
    <xf numFmtId="0" fontId="9" fillId="4" borderId="0" xfId="5" applyFont="1" applyFill="1" applyAlignment="1">
      <alignment horizontal="left" vertical="center"/>
    </xf>
    <xf numFmtId="0" fontId="9" fillId="4" borderId="0" xfId="5" applyFont="1" applyFill="1" applyAlignment="1">
      <alignment vertical="center"/>
    </xf>
    <xf numFmtId="41" fontId="10" fillId="4" borderId="0" xfId="1" applyNumberFormat="1" applyFont="1" applyFill="1" applyBorder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4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3" fontId="0" fillId="4" borderId="0" xfId="0" applyNumberForma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" fontId="11" fillId="4" borderId="1" xfId="0" applyNumberFormat="1" applyFont="1" applyFill="1" applyBorder="1" applyAlignment="1">
      <alignment vertical="center"/>
    </xf>
    <xf numFmtId="14" fontId="0" fillId="4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1" fontId="0" fillId="4" borderId="0" xfId="0" applyNumberFormat="1" applyFill="1"/>
    <xf numFmtId="0" fontId="1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3" fillId="4" borderId="0" xfId="0" applyFont="1" applyFill="1" applyAlignment="1">
      <alignment horizontal="left" vertical="center"/>
    </xf>
    <xf numFmtId="0" fontId="14" fillId="4" borderId="0" xfId="0" applyFont="1" applyFill="1"/>
    <xf numFmtId="0" fontId="13" fillId="4" borderId="0" xfId="0" applyFont="1" applyFill="1"/>
    <xf numFmtId="0" fontId="15" fillId="4" borderId="0" xfId="0" applyFont="1" applyFill="1" applyAlignment="1">
      <alignment horizontal="right" vertical="center"/>
    </xf>
    <xf numFmtId="0" fontId="13" fillId="7" borderId="0" xfId="0" applyFont="1" applyFill="1"/>
    <xf numFmtId="0" fontId="16" fillId="4" borderId="1" xfId="0" applyFont="1" applyFill="1" applyBorder="1" applyAlignment="1">
      <alignment horizontal="center" vertical="center"/>
    </xf>
    <xf numFmtId="37" fontId="17" fillId="8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2" fontId="13" fillId="4" borderId="0" xfId="0" applyNumberFormat="1" applyFont="1" applyFill="1"/>
    <xf numFmtId="0" fontId="17" fillId="9" borderId="0" xfId="0" applyFont="1" applyFill="1" applyAlignment="1">
      <alignment horizontal="left" vertical="center"/>
    </xf>
    <xf numFmtId="37" fontId="17" fillId="8" borderId="1" xfId="0" applyNumberFormat="1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8" fillId="11" borderId="1" xfId="0" applyFont="1" applyFill="1" applyBorder="1" applyAlignment="1">
      <alignment horizontal="right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horizontal="center" vertical="center"/>
    </xf>
    <xf numFmtId="1" fontId="5" fillId="13" borderId="1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 wrapText="1"/>
    </xf>
    <xf numFmtId="0" fontId="0" fillId="4" borderId="1" xfId="0" applyFill="1" applyBorder="1"/>
    <xf numFmtId="0" fontId="1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/>
    </xf>
    <xf numFmtId="4" fontId="12" fillId="6" borderId="0" xfId="0" applyNumberFormat="1" applyFont="1" applyFill="1" applyAlignment="1">
      <alignment vertical="center"/>
    </xf>
    <xf numFmtId="0" fontId="0" fillId="0" borderId="1" xfId="0" applyBorder="1"/>
    <xf numFmtId="1" fontId="11" fillId="6" borderId="1" xfId="0" applyNumberFormat="1" applyFont="1" applyFill="1" applyBorder="1" applyAlignment="1">
      <alignment vertical="center"/>
    </xf>
    <xf numFmtId="0" fontId="9" fillId="4" borderId="1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left"/>
    </xf>
    <xf numFmtId="41" fontId="9" fillId="4" borderId="1" xfId="5" applyNumberFormat="1" applyFont="1" applyFill="1" applyBorder="1"/>
    <xf numFmtId="41" fontId="7" fillId="4" borderId="1" xfId="0" applyNumberFormat="1" applyFont="1" applyFill="1" applyBorder="1"/>
    <xf numFmtId="41" fontId="9" fillId="4" borderId="1" xfId="1" applyNumberFormat="1" applyFont="1" applyFill="1" applyBorder="1" applyAlignment="1">
      <alignment horizontal="right"/>
    </xf>
    <xf numFmtId="41" fontId="9" fillId="4" borderId="1" xfId="1" applyNumberFormat="1" applyFont="1" applyFill="1" applyBorder="1" applyAlignment="1">
      <alignment horizontal="right" vertical="center"/>
    </xf>
    <xf numFmtId="0" fontId="9" fillId="4" borderId="1" xfId="5" applyFont="1" applyFill="1" applyBorder="1" applyAlignment="1">
      <alignment horizontal="left" vertical="center"/>
    </xf>
    <xf numFmtId="0" fontId="9" fillId="4" borderId="1" xfId="5" applyFont="1" applyFill="1" applyBorder="1" applyAlignment="1">
      <alignment vertical="center"/>
    </xf>
    <xf numFmtId="41" fontId="9" fillId="6" borderId="1" xfId="1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center" vertical="center"/>
    </xf>
    <xf numFmtId="1" fontId="22" fillId="4" borderId="1" xfId="0" applyNumberFormat="1" applyFont="1" applyFill="1" applyBorder="1"/>
    <xf numFmtId="1" fontId="22" fillId="4" borderId="0" xfId="0" applyNumberFormat="1" applyFont="1" applyFill="1"/>
    <xf numFmtId="0" fontId="22" fillId="4" borderId="0" xfId="0" applyFont="1" applyFill="1"/>
    <xf numFmtId="167" fontId="23" fillId="0" borderId="0" xfId="7" applyNumberFormat="1" applyAlignment="1">
      <alignment horizontal="right"/>
    </xf>
    <xf numFmtId="1" fontId="5" fillId="4" borderId="1" xfId="0" applyNumberFormat="1" applyFont="1" applyFill="1" applyBorder="1"/>
    <xf numFmtId="0" fontId="5" fillId="0" borderId="0" xfId="0" applyFont="1"/>
    <xf numFmtId="1" fontId="17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7" fillId="9" borderId="17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1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1" fontId="11" fillId="4" borderId="0" xfId="0" applyNumberFormat="1" applyFont="1" applyFill="1" applyAlignment="1">
      <alignment vertical="center"/>
    </xf>
    <xf numFmtId="9" fontId="19" fillId="4" borderId="0" xfId="6" applyFont="1" applyFill="1" applyAlignment="1">
      <alignment vertical="center"/>
    </xf>
    <xf numFmtId="0" fontId="11" fillId="4" borderId="16" xfId="0" applyFont="1" applyFill="1" applyBorder="1" applyAlignment="1">
      <alignment vertical="center"/>
    </xf>
    <xf numFmtId="1" fontId="20" fillId="14" borderId="0" xfId="0" applyNumberFormat="1" applyFont="1" applyFill="1" applyAlignment="1">
      <alignment vertical="center"/>
    </xf>
    <xf numFmtId="9" fontId="11" fillId="4" borderId="0" xfId="6" applyFont="1" applyFill="1" applyAlignment="1">
      <alignment vertical="center"/>
    </xf>
    <xf numFmtId="9" fontId="19" fillId="4" borderId="0" xfId="6" applyFont="1" applyFill="1" applyBorder="1" applyAlignment="1">
      <alignment horizontal="center" vertical="center"/>
    </xf>
    <xf numFmtId="9" fontId="19" fillId="4" borderId="0" xfId="6" applyFont="1" applyFill="1" applyBorder="1" applyAlignment="1">
      <alignment vertical="center"/>
    </xf>
    <xf numFmtId="0" fontId="11" fillId="0" borderId="0" xfId="0" applyFont="1" applyAlignment="1">
      <alignment vertical="center"/>
    </xf>
    <xf numFmtId="10" fontId="13" fillId="4" borderId="0" xfId="6" applyNumberFormat="1" applyFont="1" applyFill="1" applyAlignment="1">
      <alignment horizontal="center"/>
    </xf>
    <xf numFmtId="9" fontId="13" fillId="4" borderId="0" xfId="6" applyFont="1" applyFill="1"/>
    <xf numFmtId="0" fontId="11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41" fontId="6" fillId="4" borderId="7" xfId="2" applyFont="1" applyFill="1" applyBorder="1" applyAlignment="1">
      <alignment horizontal="center" vertical="center" wrapText="1"/>
    </xf>
    <xf numFmtId="41" fontId="6" fillId="4" borderId="8" xfId="2" applyFont="1" applyFill="1" applyBorder="1" applyAlignment="1">
      <alignment horizontal="center" vertical="center" wrapText="1"/>
    </xf>
    <xf numFmtId="41" fontId="6" fillId="4" borderId="11" xfId="2" applyFont="1" applyFill="1" applyBorder="1" applyAlignment="1">
      <alignment horizontal="center" vertical="center" wrapText="1"/>
    </xf>
    <xf numFmtId="41" fontId="6" fillId="4" borderId="12" xfId="2" applyFont="1" applyFill="1" applyBorder="1" applyAlignment="1">
      <alignment horizontal="center" vertical="center" wrapText="1"/>
    </xf>
    <xf numFmtId="41" fontId="6" fillId="4" borderId="13" xfId="2" applyFont="1" applyFill="1" applyBorder="1" applyAlignment="1">
      <alignment horizontal="center" vertical="center" wrapText="1"/>
    </xf>
    <xf numFmtId="41" fontId="6" fillId="4" borderId="15" xfId="2" applyFont="1" applyFill="1" applyBorder="1" applyAlignment="1">
      <alignment horizontal="center" vertical="center" wrapText="1"/>
    </xf>
    <xf numFmtId="41" fontId="6" fillId="4" borderId="9" xfId="2" applyFont="1" applyFill="1" applyBorder="1" applyAlignment="1">
      <alignment horizontal="center" vertical="center" wrapText="1"/>
    </xf>
    <xf numFmtId="41" fontId="6" fillId="4" borderId="14" xfId="2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 wrapText="1"/>
    </xf>
    <xf numFmtId="0" fontId="6" fillId="4" borderId="10" xfId="4" applyFont="1" applyFill="1" applyBorder="1" applyAlignment="1">
      <alignment horizontal="center" vertical="center" wrapText="1"/>
    </xf>
    <xf numFmtId="41" fontId="6" fillId="4" borderId="10" xfId="2" applyFont="1" applyFill="1" applyBorder="1" applyAlignment="1">
      <alignment horizontal="center" vertical="center" wrapText="1"/>
    </xf>
    <xf numFmtId="41" fontId="6" fillId="4" borderId="1" xfId="2" applyFont="1" applyFill="1" applyBorder="1" applyAlignment="1">
      <alignment horizontal="center" vertical="center" wrapText="1"/>
    </xf>
    <xf numFmtId="41" fontId="6" fillId="4" borderId="1" xfId="2" applyFont="1" applyFill="1" applyBorder="1" applyAlignment="1">
      <alignment horizontal="center" vertical="center"/>
    </xf>
    <xf numFmtId="41" fontId="6" fillId="4" borderId="5" xfId="2" applyFont="1" applyFill="1" applyBorder="1" applyAlignment="1">
      <alignment horizontal="center" vertical="center"/>
    </xf>
    <xf numFmtId="41" fontId="6" fillId="4" borderId="6" xfId="2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9" fontId="13" fillId="4" borderId="3" xfId="6" applyFont="1" applyFill="1" applyBorder="1" applyAlignment="1">
      <alignment horizontal="left" vertical="center"/>
    </xf>
    <xf numFmtId="9" fontId="13" fillId="4" borderId="10" xfId="6" applyFont="1" applyFill="1" applyBorder="1" applyAlignment="1">
      <alignment horizontal="left" vertical="center"/>
    </xf>
  </cellXfs>
  <cellStyles count="8">
    <cellStyle name="Migliaia" xfId="1" builtinId="3"/>
    <cellStyle name="Migliaia [0]" xfId="2" builtinId="6"/>
    <cellStyle name="Normale" xfId="0" builtinId="0"/>
    <cellStyle name="Normale 2" xfId="5" xr:uid="{6A304F81-A453-4D88-80D9-2EAEB1C1BF67}"/>
    <cellStyle name="Normale 3" xfId="7" xr:uid="{D1E1E581-73A7-41F6-B46C-4B047EA7A525}"/>
    <cellStyle name="Normale_DCSC_Capacità_esercizi_ricettivi_comuni_IT" xfId="4" xr:uid="{FCCE2798-3269-48E1-99C1-1877D26FED3D}"/>
    <cellStyle name="Normale_tav_1.10_2010ok" xfId="3" xr:uid="{BB66C80E-508A-4844-8001-15FE7FA98136}"/>
    <cellStyle name="Percentuale" xfId="6" builtinId="5"/>
  </cellStyles>
  <dxfs count="2">
    <dxf>
      <fill>
        <patternFill>
          <bgColor theme="0" tint="-0.24994659260841701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ola Marchetti" id="{149BE5F0-E0BD-40AC-8200-08C90AFAF4BF}" userId="S::paola.marchetti@alfavarese.it::efed43db-cd4c-4723-b150-0e90561782a8" providerId="AD"/>
</personList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3-08-23T12:59:21.65" personId="{149BE5F0-E0BD-40AC-8200-08C90AFAF4BF}" id="{9126AF13-40E1-4AC9-8073-FDC8436C85E3}">
    <text xml:space="preserve">Ottenuto per differenze di letture:
Lettura al 31/12/2021 = 14737	
Lettura al 31/12/2022 = 20956	</text>
  </threadedComment>
  <threadedComment ref="H3" dT="2023-08-03T09:58:35.97" personId="{149BE5F0-E0BD-40AC-8200-08C90AFAF4BF}" id="{89476CFD-326C-420C-B6B1-7DF0DF9E900D}">
    <text>Indicato in relazione tecnica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2" dT="2023-08-03T09:58:35.97" personId="{149BE5F0-E0BD-40AC-8200-08C90AFAF4BF}" id="{FCEEC521-0473-48D8-B9D7-1C89EF5B3DD9}">
    <text>Indicato in relazione tecnica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F8EA-2088-43E8-B238-17E5C31DA372}">
  <sheetPr>
    <tabColor rgb="FF00B050"/>
  </sheetPr>
  <dimension ref="A1:I10"/>
  <sheetViews>
    <sheetView tabSelected="1" zoomScale="115" zoomScaleNormal="115" workbookViewId="0">
      <selection sqref="A1:F1"/>
    </sheetView>
  </sheetViews>
  <sheetFormatPr defaultColWidth="8.85546875" defaultRowHeight="15" x14ac:dyDescent="0.25"/>
  <cols>
    <col min="1" max="1" width="12.140625" style="107" customWidth="1"/>
    <col min="2" max="2" width="13.7109375" style="107" bestFit="1" customWidth="1"/>
    <col min="3" max="3" width="20.28515625" style="107" customWidth="1"/>
    <col min="4" max="5" width="8.85546875" style="107"/>
    <col min="6" max="6" width="8.85546875" style="107" customWidth="1"/>
    <col min="7" max="7" width="8.85546875" style="107"/>
    <col min="8" max="8" width="12" style="107" bestFit="1" customWidth="1"/>
    <col min="9" max="9" width="36.140625" style="107" bestFit="1" customWidth="1"/>
    <col min="10" max="16384" width="8.85546875" style="107"/>
  </cols>
  <sheetData>
    <row r="1" spans="1:9" ht="56.45" customHeight="1" x14ac:dyDescent="0.25">
      <c r="A1" s="119" t="s">
        <v>118</v>
      </c>
      <c r="B1" s="119"/>
      <c r="C1" s="119"/>
      <c r="D1" s="119"/>
      <c r="E1" s="119"/>
      <c r="F1" s="119"/>
    </row>
    <row r="2" spans="1:9" ht="30" x14ac:dyDescent="0.25">
      <c r="A2" s="105"/>
      <c r="B2" s="106"/>
      <c r="C2" s="72" t="s">
        <v>91</v>
      </c>
    </row>
    <row r="3" spans="1:9" x14ac:dyDescent="0.25">
      <c r="A3" s="105" t="s">
        <v>57</v>
      </c>
      <c r="B3" s="105"/>
      <c r="C3" s="115">
        <f>1842+38</f>
        <v>1880</v>
      </c>
      <c r="E3" s="113"/>
      <c r="F3" s="113"/>
      <c r="I3" s="105" t="s">
        <v>92</v>
      </c>
    </row>
    <row r="4" spans="1:9" x14ac:dyDescent="0.25">
      <c r="A4" s="105" t="s">
        <v>60</v>
      </c>
      <c r="B4" s="118"/>
      <c r="C4" s="108">
        <v>88</v>
      </c>
    </row>
    <row r="5" spans="1:9" x14ac:dyDescent="0.25">
      <c r="A5" s="105" t="s">
        <v>61</v>
      </c>
      <c r="B5" s="118"/>
      <c r="C5" s="108">
        <v>128</v>
      </c>
      <c r="E5" s="114"/>
      <c r="F5" s="114"/>
    </row>
    <row r="6" spans="1:9" ht="15.75" thickBot="1" x14ac:dyDescent="0.3">
      <c r="A6" s="110" t="s">
        <v>58</v>
      </c>
      <c r="B6" s="110"/>
      <c r="C6" s="110">
        <v>2</v>
      </c>
      <c r="E6" s="114"/>
      <c r="F6" s="114"/>
    </row>
    <row r="7" spans="1:9" x14ac:dyDescent="0.25">
      <c r="A7" s="105" t="s">
        <v>59</v>
      </c>
      <c r="B7" s="105"/>
      <c r="C7" s="111">
        <f>SUM(C3:C6)</f>
        <v>2098</v>
      </c>
      <c r="E7" s="109"/>
      <c r="F7" s="109"/>
    </row>
    <row r="8" spans="1:9" x14ac:dyDescent="0.25">
      <c r="E8" s="109"/>
      <c r="F8" s="109"/>
    </row>
    <row r="9" spans="1:9" s="105" customFormat="1" x14ac:dyDescent="0.25">
      <c r="C9" s="112"/>
      <c r="E9" s="112"/>
      <c r="F9" s="112"/>
    </row>
    <row r="10" spans="1:9" x14ac:dyDescent="0.25">
      <c r="E10" s="109"/>
      <c r="F10" s="109"/>
    </row>
  </sheetData>
  <mergeCells count="2">
    <mergeCell ref="B4:B5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12C5-C17E-427C-878B-3F3CDA533076}">
  <dimension ref="A1:R12"/>
  <sheetViews>
    <sheetView workbookViewId="0">
      <pane xSplit="8" ySplit="1" topLeftCell="I2" activePane="bottomRight" state="frozen"/>
      <selection pane="topRight" activeCell="H1" sqref="H1"/>
      <selection pane="bottomLeft" activeCell="A2" sqref="A2"/>
      <selection pane="bottomRight"/>
    </sheetView>
  </sheetViews>
  <sheetFormatPr defaultColWidth="15.7109375" defaultRowHeight="15" x14ac:dyDescent="0.25"/>
  <cols>
    <col min="1" max="1" width="9.7109375" style="11" customWidth="1"/>
    <col min="2" max="2" width="20.42578125" style="11" bestFit="1" customWidth="1"/>
    <col min="3" max="3" width="11.7109375" style="11" customWidth="1"/>
    <col min="4" max="4" width="11" style="11" bestFit="1" customWidth="1"/>
    <col min="5" max="5" width="11.28515625" style="11" customWidth="1"/>
    <col min="6" max="7" width="31.5703125" style="11" customWidth="1"/>
    <col min="8" max="8" width="15.7109375" style="11"/>
    <col min="9" max="9" width="11.85546875" style="11" customWidth="1"/>
    <col min="10" max="10" width="11.7109375" style="11" customWidth="1"/>
    <col min="11" max="11" width="20.7109375" style="11" bestFit="1" customWidth="1"/>
    <col min="12" max="12" width="10.7109375" style="11" customWidth="1"/>
    <col min="13" max="17" width="15.7109375" style="11"/>
    <col min="18" max="18" width="16.7109375" style="11" customWidth="1"/>
    <col min="19" max="16384" width="15.7109375" style="11"/>
  </cols>
  <sheetData>
    <row r="1" spans="1:18" ht="45.6" customHeight="1" thickBot="1" x14ac:dyDescent="0.3">
      <c r="A1" s="1" t="s">
        <v>1</v>
      </c>
      <c r="B1" s="1" t="s">
        <v>2</v>
      </c>
      <c r="C1" s="2" t="s">
        <v>10</v>
      </c>
      <c r="D1" s="3" t="s">
        <v>3</v>
      </c>
      <c r="E1" s="2" t="s">
        <v>4</v>
      </c>
      <c r="F1" s="4" t="s">
        <v>5</v>
      </c>
      <c r="G1" s="2" t="s">
        <v>100</v>
      </c>
      <c r="H1" s="2" t="s">
        <v>6</v>
      </c>
      <c r="I1" s="2" t="s">
        <v>7</v>
      </c>
      <c r="J1" s="2" t="s">
        <v>8</v>
      </c>
      <c r="K1" s="2" t="s">
        <v>13</v>
      </c>
      <c r="L1" s="2" t="s">
        <v>9</v>
      </c>
      <c r="M1" s="5" t="s">
        <v>0</v>
      </c>
      <c r="N1" s="5" t="s">
        <v>102</v>
      </c>
      <c r="O1" s="5" t="s">
        <v>103</v>
      </c>
      <c r="P1" s="5" t="s">
        <v>54</v>
      </c>
      <c r="Q1" s="5" t="s">
        <v>55</v>
      </c>
      <c r="R1" s="51" t="s">
        <v>56</v>
      </c>
    </row>
    <row r="2" spans="1:18" ht="15" customHeight="1" x14ac:dyDescent="0.25">
      <c r="A2" s="44"/>
      <c r="B2" s="42"/>
      <c r="C2" s="42"/>
      <c r="D2" s="42"/>
      <c r="E2" s="42"/>
      <c r="F2" s="15" t="s">
        <v>93</v>
      </c>
      <c r="G2" s="76" t="s">
        <v>101</v>
      </c>
      <c r="H2" s="9" t="s">
        <v>98</v>
      </c>
      <c r="I2" s="42" t="s">
        <v>97</v>
      </c>
      <c r="J2" s="13" t="s">
        <v>95</v>
      </c>
      <c r="K2" s="14" t="s">
        <v>94</v>
      </c>
      <c r="L2" s="43"/>
      <c r="M2" s="46"/>
      <c r="N2" s="47">
        <v>160</v>
      </c>
      <c r="O2" s="6">
        <v>40</v>
      </c>
      <c r="P2" s="79">
        <f>IFERROR(((N2*G2)*(1/$C$8)*(1/$C$6)),0)</f>
        <v>1.7899543378995435</v>
      </c>
      <c r="Q2" s="45">
        <f>IFERROR(((O2*G2)*(1/$C$8)*(1/$C$7)),0)</f>
        <v>0.89497716894977175</v>
      </c>
      <c r="R2" s="52" t="s">
        <v>99</v>
      </c>
    </row>
    <row r="3" spans="1:18" ht="15" customHeight="1" x14ac:dyDescent="0.25">
      <c r="A3" s="6"/>
      <c r="B3" s="7"/>
      <c r="C3" s="8"/>
      <c r="D3" s="8"/>
      <c r="E3" s="8"/>
      <c r="F3" s="48"/>
      <c r="G3" s="48"/>
      <c r="H3" s="9"/>
      <c r="I3" s="7"/>
      <c r="J3" s="7"/>
      <c r="K3" s="8"/>
      <c r="L3" s="10"/>
      <c r="M3" s="46"/>
      <c r="N3" s="6"/>
      <c r="O3" s="6"/>
      <c r="P3" s="46"/>
      <c r="Q3" s="46"/>
      <c r="R3" s="78"/>
    </row>
    <row r="6" spans="1:18" x14ac:dyDescent="0.25">
      <c r="B6" s="49" t="s">
        <v>50</v>
      </c>
      <c r="C6" s="77">
        <v>120</v>
      </c>
    </row>
    <row r="7" spans="1:18" x14ac:dyDescent="0.25">
      <c r="B7" s="49" t="s">
        <v>51</v>
      </c>
      <c r="C7" s="38">
        <v>60</v>
      </c>
    </row>
    <row r="8" spans="1:18" x14ac:dyDescent="0.25">
      <c r="B8" s="49" t="s">
        <v>52</v>
      </c>
      <c r="C8" s="39">
        <v>365</v>
      </c>
    </row>
    <row r="9" spans="1:18" x14ac:dyDescent="0.25">
      <c r="B9" s="39" t="s">
        <v>53</v>
      </c>
      <c r="C9" s="39"/>
    </row>
    <row r="10" spans="1:18" x14ac:dyDescent="0.25">
      <c r="B10" s="40"/>
      <c r="C10" s="39"/>
    </row>
    <row r="11" spans="1:18" x14ac:dyDescent="0.25">
      <c r="B11" s="40"/>
      <c r="C11" s="41"/>
    </row>
    <row r="12" spans="1:18" x14ac:dyDescent="0.25">
      <c r="B12" s="40"/>
      <c r="C12" s="41"/>
    </row>
  </sheetData>
  <conditionalFormatting sqref="P2:Q2">
    <cfRule type="cellIs" dxfId="1" priority="1" operator="equal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4CF31-C9AA-4F24-85A9-10CD784A0D66}">
  <dimension ref="A1:N5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/>
    </sheetView>
  </sheetViews>
  <sheetFormatPr defaultColWidth="15.7109375" defaultRowHeight="15" x14ac:dyDescent="0.25"/>
  <cols>
    <col min="1" max="1" width="9.7109375" style="11" customWidth="1"/>
    <col min="2" max="2" width="9.42578125" style="11" customWidth="1"/>
    <col min="3" max="3" width="11.7109375" style="11" customWidth="1"/>
    <col min="4" max="4" width="11" style="11" bestFit="1" customWidth="1"/>
    <col min="5" max="5" width="11.28515625" style="11" customWidth="1"/>
    <col min="6" max="6" width="34.140625" style="11" customWidth="1"/>
    <col min="7" max="7" width="15.7109375" style="11"/>
    <col min="8" max="8" width="11.85546875" style="11" customWidth="1"/>
    <col min="9" max="9" width="27.140625" style="11" customWidth="1"/>
    <col min="10" max="10" width="20.7109375" style="11" bestFit="1" customWidth="1"/>
    <col min="11" max="11" width="10.7109375" style="11" customWidth="1"/>
    <col min="12" max="16384" width="15.7109375" style="11"/>
  </cols>
  <sheetData>
    <row r="1" spans="1:14" ht="45.6" customHeight="1" thickBot="1" x14ac:dyDescent="0.3">
      <c r="A1" s="1" t="s">
        <v>1</v>
      </c>
      <c r="B1" s="1" t="s">
        <v>2</v>
      </c>
      <c r="C1" s="2" t="s">
        <v>10</v>
      </c>
      <c r="D1" s="3" t="s">
        <v>3</v>
      </c>
      <c r="E1" s="2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13</v>
      </c>
      <c r="K1" s="2" t="s">
        <v>9</v>
      </c>
      <c r="L1" s="5" t="s">
        <v>0</v>
      </c>
      <c r="M1" s="5" t="s">
        <v>11</v>
      </c>
      <c r="N1" s="5" t="s">
        <v>12</v>
      </c>
    </row>
    <row r="2" spans="1:14" ht="15" customHeight="1" x14ac:dyDescent="0.25">
      <c r="A2" s="12"/>
      <c r="B2" s="13"/>
      <c r="C2" s="14"/>
      <c r="D2" s="14"/>
      <c r="E2" s="14"/>
      <c r="F2" s="15" t="s">
        <v>93</v>
      </c>
      <c r="G2" s="16"/>
      <c r="H2" s="13"/>
      <c r="I2" s="13" t="s">
        <v>95</v>
      </c>
      <c r="J2" s="14" t="s">
        <v>94</v>
      </c>
      <c r="K2" s="17"/>
      <c r="L2" s="18"/>
      <c r="M2" s="12"/>
      <c r="N2" s="12"/>
    </row>
    <row r="3" spans="1:14" x14ac:dyDescent="0.25">
      <c r="A3" s="73"/>
      <c r="B3" s="73"/>
      <c r="C3" s="73"/>
      <c r="D3" s="73"/>
      <c r="E3" s="73"/>
      <c r="F3" s="74"/>
      <c r="G3" s="73"/>
      <c r="H3" s="73"/>
      <c r="I3" s="73"/>
      <c r="J3" s="75"/>
      <c r="K3" s="73"/>
      <c r="L3" s="73"/>
      <c r="M3" s="73"/>
      <c r="N3" s="73"/>
    </row>
    <row r="5" spans="1:14" x14ac:dyDescent="0.25">
      <c r="A5" s="11" t="s">
        <v>96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A440-A7CD-4298-A4CB-0D7FDD7972DE}">
  <dimension ref="A1:CF37"/>
  <sheetViews>
    <sheetView topLeftCell="V1" zoomScale="140" zoomScaleNormal="140" workbookViewId="0">
      <selection activeCell="AE6" sqref="AE6"/>
    </sheetView>
  </sheetViews>
  <sheetFormatPr defaultColWidth="9.140625" defaultRowHeight="15" x14ac:dyDescent="0.25"/>
  <cols>
    <col min="1" max="30" width="9.140625" style="11"/>
    <col min="31" max="31" width="10.140625" customWidth="1"/>
    <col min="32" max="32" width="10.7109375" customWidth="1"/>
    <col min="33" max="33" width="27" bestFit="1" customWidth="1"/>
    <col min="34" max="34" width="43.85546875" bestFit="1" customWidth="1"/>
    <col min="35" max="16384" width="9.140625" style="11"/>
  </cols>
  <sheetData>
    <row r="1" spans="1:84" s="20" customFormat="1" ht="18.75" customHeight="1" x14ac:dyDescent="0.2">
      <c r="A1" s="19" t="s">
        <v>14</v>
      </c>
      <c r="AE1" s="30"/>
      <c r="AF1" s="30"/>
      <c r="AG1" s="31"/>
      <c r="AH1" s="30"/>
    </row>
    <row r="2" spans="1:84" s="24" customFormat="1" ht="18.75" customHeight="1" x14ac:dyDescent="0.2">
      <c r="A2" s="128" t="s">
        <v>15</v>
      </c>
      <c r="B2" s="129" t="s">
        <v>16</v>
      </c>
      <c r="C2" s="130" t="s">
        <v>17</v>
      </c>
      <c r="D2" s="129" t="s">
        <v>18</v>
      </c>
      <c r="E2" s="130" t="s">
        <v>19</v>
      </c>
      <c r="F2" s="129" t="s">
        <v>20</v>
      </c>
      <c r="G2" s="135" t="s">
        <v>21</v>
      </c>
      <c r="H2" s="135"/>
      <c r="I2" s="135"/>
      <c r="J2" s="135"/>
      <c r="K2" s="136" t="s">
        <v>22</v>
      </c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7"/>
      <c r="AC2" s="120" t="s">
        <v>23</v>
      </c>
      <c r="AD2" s="121"/>
      <c r="AE2" s="30"/>
      <c r="AF2" s="30"/>
      <c r="AG2" s="31"/>
      <c r="AH2" s="30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</row>
    <row r="3" spans="1:84" s="26" customFormat="1" ht="18.75" customHeight="1" x14ac:dyDescent="0.2">
      <c r="A3" s="128"/>
      <c r="B3" s="129"/>
      <c r="C3" s="131"/>
      <c r="D3" s="129"/>
      <c r="E3" s="131"/>
      <c r="F3" s="129"/>
      <c r="G3" s="120" t="s">
        <v>24</v>
      </c>
      <c r="H3" s="126"/>
      <c r="I3" s="126"/>
      <c r="J3" s="121"/>
      <c r="K3" s="120" t="s">
        <v>25</v>
      </c>
      <c r="L3" s="121"/>
      <c r="M3" s="120" t="s">
        <v>26</v>
      </c>
      <c r="N3" s="121"/>
      <c r="O3" s="120" t="s">
        <v>27</v>
      </c>
      <c r="P3" s="121"/>
      <c r="Q3" s="120" t="s">
        <v>28</v>
      </c>
      <c r="R3" s="121"/>
      <c r="S3" s="120" t="s">
        <v>29</v>
      </c>
      <c r="T3" s="121"/>
      <c r="U3" s="120" t="s">
        <v>30</v>
      </c>
      <c r="V3" s="121"/>
      <c r="W3" s="120" t="s">
        <v>31</v>
      </c>
      <c r="X3" s="121"/>
      <c r="Y3" s="133" t="s">
        <v>32</v>
      </c>
      <c r="Z3" s="133"/>
      <c r="AA3" s="133" t="s">
        <v>33</v>
      </c>
      <c r="AB3" s="133"/>
      <c r="AC3" s="122"/>
      <c r="AD3" s="123"/>
      <c r="AE3" s="32"/>
      <c r="AF3" s="32"/>
      <c r="AG3" s="31"/>
      <c r="AH3" s="30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s="26" customFormat="1" ht="11.25" x14ac:dyDescent="0.2">
      <c r="A4" s="128"/>
      <c r="B4" s="129"/>
      <c r="C4" s="131"/>
      <c r="D4" s="129"/>
      <c r="E4" s="131"/>
      <c r="F4" s="129"/>
      <c r="G4" s="124"/>
      <c r="H4" s="127"/>
      <c r="I4" s="127"/>
      <c r="J4" s="125"/>
      <c r="K4" s="124"/>
      <c r="L4" s="125"/>
      <c r="M4" s="124"/>
      <c r="N4" s="125"/>
      <c r="O4" s="124"/>
      <c r="P4" s="125"/>
      <c r="Q4" s="124"/>
      <c r="R4" s="125"/>
      <c r="S4" s="124"/>
      <c r="T4" s="125"/>
      <c r="U4" s="124"/>
      <c r="V4" s="125"/>
      <c r="W4" s="124"/>
      <c r="X4" s="125"/>
      <c r="Y4" s="134"/>
      <c r="Z4" s="134"/>
      <c r="AA4" s="134"/>
      <c r="AB4" s="134"/>
      <c r="AC4" s="124"/>
      <c r="AD4" s="1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</row>
    <row r="5" spans="1:84" s="26" customFormat="1" ht="33.75" x14ac:dyDescent="0.2">
      <c r="A5" s="128"/>
      <c r="B5" s="129" t="s">
        <v>34</v>
      </c>
      <c r="C5" s="132" t="s">
        <v>35</v>
      </c>
      <c r="D5" s="129"/>
      <c r="E5" s="132"/>
      <c r="F5" s="129" t="s">
        <v>36</v>
      </c>
      <c r="G5" s="22" t="s">
        <v>37</v>
      </c>
      <c r="H5" s="28" t="s">
        <v>38</v>
      </c>
      <c r="I5" s="28" t="s">
        <v>39</v>
      </c>
      <c r="J5" s="28" t="s">
        <v>40</v>
      </c>
      <c r="K5" s="27" t="s">
        <v>41</v>
      </c>
      <c r="L5" s="27" t="s">
        <v>38</v>
      </c>
      <c r="M5" s="27" t="s">
        <v>41</v>
      </c>
      <c r="N5" s="27" t="s">
        <v>38</v>
      </c>
      <c r="O5" s="27" t="s">
        <v>41</v>
      </c>
      <c r="P5" s="27" t="s">
        <v>38</v>
      </c>
      <c r="Q5" s="27" t="s">
        <v>41</v>
      </c>
      <c r="R5" s="27" t="s">
        <v>38</v>
      </c>
      <c r="S5" s="27" t="s">
        <v>41</v>
      </c>
      <c r="T5" s="27" t="s">
        <v>38</v>
      </c>
      <c r="U5" s="27" t="s">
        <v>41</v>
      </c>
      <c r="V5" s="27" t="s">
        <v>38</v>
      </c>
      <c r="W5" s="27" t="s">
        <v>41</v>
      </c>
      <c r="X5" s="27" t="s">
        <v>38</v>
      </c>
      <c r="Y5" s="27" t="s">
        <v>41</v>
      </c>
      <c r="Z5" s="27" t="s">
        <v>38</v>
      </c>
      <c r="AA5" s="27" t="s">
        <v>41</v>
      </c>
      <c r="AB5" s="27" t="s">
        <v>38</v>
      </c>
      <c r="AC5" s="27" t="s">
        <v>41</v>
      </c>
      <c r="AD5" s="27" t="s">
        <v>38</v>
      </c>
      <c r="AE5" s="27" t="s">
        <v>46</v>
      </c>
      <c r="AF5" s="27" t="s">
        <v>47</v>
      </c>
      <c r="AG5" s="21" t="s">
        <v>48</v>
      </c>
      <c r="AH5" s="21" t="s">
        <v>49</v>
      </c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s="29" customFormat="1" ht="11.25" x14ac:dyDescent="0.2">
      <c r="A6" s="80" t="s">
        <v>42</v>
      </c>
      <c r="B6" s="80" t="s">
        <v>43</v>
      </c>
      <c r="C6" s="80" t="s">
        <v>44</v>
      </c>
      <c r="D6" s="81" t="s">
        <v>45</v>
      </c>
      <c r="E6" s="81" t="s">
        <v>104</v>
      </c>
      <c r="F6" s="82" t="s">
        <v>105</v>
      </c>
      <c r="G6" s="83">
        <v>2</v>
      </c>
      <c r="H6" s="83">
        <v>98</v>
      </c>
      <c r="I6" s="83">
        <v>50</v>
      </c>
      <c r="J6" s="83">
        <v>52</v>
      </c>
      <c r="K6" s="83">
        <v>0</v>
      </c>
      <c r="L6" s="83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4">
        <v>0</v>
      </c>
      <c r="V6" s="84">
        <v>0</v>
      </c>
      <c r="W6" s="84">
        <v>0</v>
      </c>
      <c r="X6" s="84">
        <v>0</v>
      </c>
      <c r="Y6" s="84">
        <v>0</v>
      </c>
      <c r="Z6" s="84">
        <v>0</v>
      </c>
      <c r="AA6" s="83">
        <v>0</v>
      </c>
      <c r="AB6" s="83">
        <v>0</v>
      </c>
      <c r="AC6" s="85">
        <v>2</v>
      </c>
      <c r="AD6" s="85">
        <v>98</v>
      </c>
      <c r="AE6" s="89">
        <f>H6*0.9+L6*0.5+N6*0.9+P6*0.5+R6*0.9+T6*0.9+Z6*0.5</f>
        <v>88.2</v>
      </c>
      <c r="AF6" s="86"/>
      <c r="AG6" s="87" t="s">
        <v>106</v>
      </c>
      <c r="AH6" s="88" t="s">
        <v>107</v>
      </c>
    </row>
    <row r="7" spans="1:84" x14ac:dyDescent="0.25">
      <c r="AB7" s="50"/>
      <c r="AD7" s="50"/>
      <c r="AE7" s="33"/>
      <c r="AF7" s="33"/>
      <c r="AG7" s="34"/>
      <c r="AH7" s="35"/>
    </row>
    <row r="8" spans="1:84" x14ac:dyDescent="0.25">
      <c r="AE8" s="33"/>
      <c r="AF8" s="33"/>
      <c r="AG8" s="34"/>
      <c r="AH8" s="35"/>
    </row>
    <row r="9" spans="1:84" x14ac:dyDescent="0.25">
      <c r="AE9" s="33"/>
      <c r="AF9" s="33"/>
      <c r="AG9" s="34"/>
      <c r="AH9" s="35"/>
    </row>
    <row r="10" spans="1:84" x14ac:dyDescent="0.25">
      <c r="AE10" s="33"/>
      <c r="AF10" s="33"/>
      <c r="AG10" s="34"/>
      <c r="AH10" s="35"/>
    </row>
    <row r="11" spans="1:84" x14ac:dyDescent="0.25">
      <c r="AE11" s="33"/>
      <c r="AF11" s="33"/>
      <c r="AG11" s="34"/>
      <c r="AH11" s="35"/>
    </row>
    <row r="12" spans="1:84" x14ac:dyDescent="0.25">
      <c r="AE12" s="33"/>
      <c r="AF12" s="33"/>
      <c r="AG12" s="34"/>
      <c r="AH12" s="35"/>
    </row>
    <row r="13" spans="1:84" x14ac:dyDescent="0.25">
      <c r="AE13" s="33"/>
      <c r="AF13" s="33"/>
      <c r="AG13" s="34"/>
      <c r="AH13" s="35"/>
    </row>
    <row r="14" spans="1:84" x14ac:dyDescent="0.25">
      <c r="AE14" s="33"/>
      <c r="AF14" s="33"/>
      <c r="AG14" s="34"/>
      <c r="AH14" s="35"/>
    </row>
    <row r="15" spans="1:84" x14ac:dyDescent="0.25">
      <c r="AE15" s="33"/>
      <c r="AF15" s="33"/>
      <c r="AG15" s="34"/>
      <c r="AH15" s="35"/>
    </row>
    <row r="16" spans="1:84" x14ac:dyDescent="0.25">
      <c r="AE16" s="33"/>
      <c r="AF16" s="33"/>
      <c r="AG16" s="34"/>
      <c r="AH16" s="35"/>
    </row>
    <row r="17" spans="31:34" x14ac:dyDescent="0.25">
      <c r="AE17" s="33"/>
      <c r="AF17" s="33"/>
      <c r="AG17" s="34"/>
      <c r="AH17" s="35"/>
    </row>
    <row r="18" spans="31:34" x14ac:dyDescent="0.25">
      <c r="AE18" s="33"/>
      <c r="AF18" s="33"/>
      <c r="AG18" s="34"/>
      <c r="AH18" s="35"/>
    </row>
    <row r="19" spans="31:34" x14ac:dyDescent="0.25">
      <c r="AE19" s="36"/>
      <c r="AF19" s="36"/>
      <c r="AG19" s="34"/>
      <c r="AH19" s="35"/>
    </row>
    <row r="20" spans="31:34" x14ac:dyDescent="0.25">
      <c r="AE20" s="37"/>
      <c r="AF20" s="37"/>
      <c r="AG20" s="34"/>
      <c r="AH20" s="35"/>
    </row>
    <row r="21" spans="31:34" x14ac:dyDescent="0.25">
      <c r="AE21" s="37"/>
      <c r="AF21" s="37"/>
      <c r="AG21" s="34"/>
      <c r="AH21" s="35"/>
    </row>
    <row r="22" spans="31:34" x14ac:dyDescent="0.25">
      <c r="AE22" s="37"/>
      <c r="AF22" s="37"/>
      <c r="AG22" s="34"/>
      <c r="AH22" s="35"/>
    </row>
    <row r="23" spans="31:34" x14ac:dyDescent="0.25">
      <c r="AE23" s="37"/>
      <c r="AF23" s="37"/>
      <c r="AG23" s="34"/>
      <c r="AH23" s="35"/>
    </row>
    <row r="24" spans="31:34" x14ac:dyDescent="0.25">
      <c r="AE24" s="37"/>
      <c r="AF24" s="37"/>
      <c r="AG24" s="34"/>
      <c r="AH24" s="35"/>
    </row>
    <row r="25" spans="31:34" x14ac:dyDescent="0.25">
      <c r="AE25" s="37"/>
      <c r="AF25" s="37"/>
      <c r="AG25" s="34"/>
      <c r="AH25" s="35"/>
    </row>
    <row r="26" spans="31:34" x14ac:dyDescent="0.25">
      <c r="AE26" s="37"/>
      <c r="AF26" s="37"/>
      <c r="AG26" s="34"/>
      <c r="AH26" s="35"/>
    </row>
    <row r="27" spans="31:34" x14ac:dyDescent="0.25">
      <c r="AE27" s="35"/>
      <c r="AF27" s="35"/>
      <c r="AG27" s="34"/>
      <c r="AH27" s="35"/>
    </row>
    <row r="28" spans="31:34" x14ac:dyDescent="0.25">
      <c r="AE28" s="35"/>
      <c r="AF28" s="35"/>
      <c r="AG28" s="34"/>
      <c r="AH28" s="35"/>
    </row>
    <row r="29" spans="31:34" x14ac:dyDescent="0.25">
      <c r="AE29" s="35"/>
      <c r="AF29" s="35"/>
      <c r="AG29" s="34"/>
      <c r="AH29" s="35"/>
    </row>
    <row r="30" spans="31:34" x14ac:dyDescent="0.25">
      <c r="AE30" s="35"/>
      <c r="AF30" s="35"/>
      <c r="AG30" s="34"/>
      <c r="AH30" s="35"/>
    </row>
    <row r="31" spans="31:34" x14ac:dyDescent="0.25">
      <c r="AE31" s="35"/>
      <c r="AF31" s="35"/>
      <c r="AG31" s="34"/>
      <c r="AH31" s="35"/>
    </row>
    <row r="32" spans="31:34" x14ac:dyDescent="0.25">
      <c r="AE32" s="35"/>
      <c r="AF32" s="35"/>
      <c r="AG32" s="34"/>
      <c r="AH32" s="35"/>
    </row>
    <row r="33" spans="31:34" x14ac:dyDescent="0.25">
      <c r="AE33" s="35"/>
      <c r="AF33" s="35"/>
      <c r="AG33" s="34"/>
      <c r="AH33" s="35"/>
    </row>
    <row r="34" spans="31:34" x14ac:dyDescent="0.25">
      <c r="AE34" s="35"/>
      <c r="AF34" s="35"/>
      <c r="AG34" s="34"/>
      <c r="AH34" s="35"/>
    </row>
    <row r="35" spans="31:34" x14ac:dyDescent="0.25">
      <c r="AE35" s="35"/>
      <c r="AF35" s="35"/>
      <c r="AG35" s="34"/>
      <c r="AH35" s="35"/>
    </row>
    <row r="36" spans="31:34" x14ac:dyDescent="0.25">
      <c r="AE36" s="35"/>
      <c r="AF36" s="35"/>
      <c r="AG36" s="34"/>
      <c r="AH36" s="35"/>
    </row>
    <row r="37" spans="31:34" x14ac:dyDescent="0.25">
      <c r="AE37" s="35"/>
      <c r="AF37" s="35"/>
      <c r="AG37" s="34"/>
      <c r="AH37" s="35"/>
    </row>
  </sheetData>
  <mergeCells count="19">
    <mergeCell ref="S3:T4"/>
    <mergeCell ref="U3:V4"/>
    <mergeCell ref="K2:AB2"/>
    <mergeCell ref="AC2:AD4"/>
    <mergeCell ref="G3:J4"/>
    <mergeCell ref="A2:A5"/>
    <mergeCell ref="B2:B5"/>
    <mergeCell ref="C2:C5"/>
    <mergeCell ref="D2:D5"/>
    <mergeCell ref="E2:E5"/>
    <mergeCell ref="F2:F5"/>
    <mergeCell ref="W3:X4"/>
    <mergeCell ref="Y3:Z4"/>
    <mergeCell ref="AA3:AB4"/>
    <mergeCell ref="G2:J2"/>
    <mergeCell ref="K3:L4"/>
    <mergeCell ref="M3:N4"/>
    <mergeCell ref="O3:P4"/>
    <mergeCell ref="Q3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B1D2-C1C6-433A-A324-378F1DF53CEF}">
  <dimension ref="A1:O27"/>
  <sheetViews>
    <sheetView zoomScale="130" zoomScaleNormal="130" workbookViewId="0"/>
  </sheetViews>
  <sheetFormatPr defaultColWidth="8.85546875" defaultRowHeight="12.75" x14ac:dyDescent="0.2"/>
  <cols>
    <col min="1" max="1" width="4.28515625" style="53" customWidth="1"/>
    <col min="2" max="2" width="23.5703125" style="55" customWidth="1"/>
    <col min="3" max="3" width="24.5703125" style="55" customWidth="1"/>
    <col min="4" max="4" width="17.85546875" style="55" customWidth="1"/>
    <col min="5" max="5" width="17.28515625" style="55" bestFit="1" customWidth="1"/>
    <col min="6" max="6" width="10.5703125" style="55" bestFit="1" customWidth="1"/>
    <col min="7" max="7" width="8.85546875" style="55"/>
    <col min="8" max="8" width="18.42578125" style="55" bestFit="1" customWidth="1"/>
    <col min="9" max="9" width="4.5703125" style="55" customWidth="1"/>
    <col min="10" max="14" width="8.28515625" style="55" customWidth="1"/>
    <col min="15" max="15" width="12.140625" style="55" customWidth="1"/>
    <col min="16" max="16384" width="8.85546875" style="55"/>
  </cols>
  <sheetData>
    <row r="1" spans="1:15" x14ac:dyDescent="0.2">
      <c r="B1" s="54" t="s">
        <v>106</v>
      </c>
    </row>
    <row r="2" spans="1:15" x14ac:dyDescent="0.2">
      <c r="D2" s="58" t="s">
        <v>64</v>
      </c>
      <c r="E2" s="58" t="s">
        <v>65</v>
      </c>
    </row>
    <row r="3" spans="1:15" x14ac:dyDescent="0.2">
      <c r="B3" s="139" t="s">
        <v>112</v>
      </c>
      <c r="C3" s="139"/>
      <c r="D3" s="59" t="s">
        <v>66</v>
      </c>
      <c r="E3" s="59" t="s">
        <v>66</v>
      </c>
    </row>
    <row r="4" spans="1:15" x14ac:dyDescent="0.2">
      <c r="B4" s="60" t="s">
        <v>108</v>
      </c>
      <c r="C4" s="61" t="s">
        <v>109</v>
      </c>
      <c r="D4" s="103">
        <v>154</v>
      </c>
      <c r="E4" s="90">
        <f>D9+O17</f>
        <v>216.36246207195489</v>
      </c>
    </row>
    <row r="5" spans="1:15" x14ac:dyDescent="0.2">
      <c r="B5" s="97"/>
      <c r="C5" s="63"/>
      <c r="D5" s="99"/>
      <c r="E5" s="98"/>
    </row>
    <row r="6" spans="1:15" x14ac:dyDescent="0.2">
      <c r="A6" s="56">
        <v>1</v>
      </c>
      <c r="B6" s="57" t="s">
        <v>62</v>
      </c>
      <c r="C6" s="57"/>
      <c r="D6" s="55" t="s">
        <v>63</v>
      </c>
    </row>
    <row r="7" spans="1:15" x14ac:dyDescent="0.2">
      <c r="D7" s="101"/>
      <c r="E7" s="102"/>
    </row>
    <row r="8" spans="1:15" x14ac:dyDescent="0.2">
      <c r="B8" s="141"/>
      <c r="C8" s="141"/>
      <c r="D8" s="59" t="s">
        <v>66</v>
      </c>
    </row>
    <row r="9" spans="1:15" x14ac:dyDescent="0.2">
      <c r="B9" s="97"/>
      <c r="C9" s="100" t="s">
        <v>104</v>
      </c>
      <c r="D9" s="90">
        <v>88</v>
      </c>
    </row>
    <row r="10" spans="1:15" x14ac:dyDescent="0.2">
      <c r="G10" s="104"/>
    </row>
    <row r="11" spans="1:15" x14ac:dyDescent="0.2">
      <c r="A11" s="56">
        <v>2</v>
      </c>
      <c r="B11" s="57" t="s">
        <v>67</v>
      </c>
      <c r="C11" s="54" t="s">
        <v>68</v>
      </c>
    </row>
    <row r="12" spans="1:15" x14ac:dyDescent="0.2">
      <c r="C12" s="55" t="s">
        <v>69</v>
      </c>
      <c r="H12" s="55" t="s">
        <v>70</v>
      </c>
      <c r="J12" s="62">
        <f>1/3</f>
        <v>0.33333333333333331</v>
      </c>
    </row>
    <row r="13" spans="1:15" x14ac:dyDescent="0.2">
      <c r="C13" s="55" t="s">
        <v>71</v>
      </c>
      <c r="H13" s="55" t="s">
        <v>72</v>
      </c>
      <c r="J13" s="55">
        <f>1/4</f>
        <v>0.25</v>
      </c>
    </row>
    <row r="14" spans="1:15" x14ac:dyDescent="0.2">
      <c r="C14" s="55" t="s">
        <v>110</v>
      </c>
    </row>
    <row r="15" spans="1:15" x14ac:dyDescent="0.2">
      <c r="D15" s="63"/>
    </row>
    <row r="16" spans="1:15" ht="63.75" x14ac:dyDescent="0.2">
      <c r="B16" s="64" t="s">
        <v>73</v>
      </c>
      <c r="C16" s="64" t="s">
        <v>74</v>
      </c>
      <c r="D16" s="64" t="s">
        <v>75</v>
      </c>
      <c r="E16" s="64" t="s">
        <v>76</v>
      </c>
      <c r="F16" s="64" t="s">
        <v>77</v>
      </c>
      <c r="H16" s="64" t="s">
        <v>78</v>
      </c>
      <c r="J16" s="59" t="s">
        <v>79</v>
      </c>
      <c r="K16" s="59" t="s">
        <v>80</v>
      </c>
      <c r="L16" s="59" t="s">
        <v>81</v>
      </c>
      <c r="M16" s="59" t="s">
        <v>82</v>
      </c>
      <c r="N16" s="59" t="s">
        <v>83</v>
      </c>
      <c r="O16" s="59" t="s">
        <v>111</v>
      </c>
    </row>
    <row r="17" spans="2:15" x14ac:dyDescent="0.2">
      <c r="B17" s="142" t="s">
        <v>104</v>
      </c>
      <c r="C17" s="65" t="s">
        <v>84</v>
      </c>
      <c r="D17" s="66">
        <v>149</v>
      </c>
      <c r="E17" s="66">
        <v>300</v>
      </c>
      <c r="F17" s="66">
        <v>449</v>
      </c>
      <c r="H17" s="144">
        <f>D26</f>
        <v>0.79843953185955785</v>
      </c>
      <c r="J17" s="91"/>
      <c r="K17" s="95">
        <v>0</v>
      </c>
      <c r="L17" s="95"/>
      <c r="M17" s="95">
        <f>K17*$J$13</f>
        <v>0</v>
      </c>
      <c r="N17" s="95">
        <f>M17*H17</f>
        <v>0</v>
      </c>
      <c r="O17" s="140">
        <f>N17+N18</f>
        <v>128.36246207195489</v>
      </c>
    </row>
    <row r="18" spans="2:15" x14ac:dyDescent="0.2">
      <c r="B18" s="143"/>
      <c r="C18" s="65" t="s">
        <v>85</v>
      </c>
      <c r="D18" s="66">
        <v>151</v>
      </c>
      <c r="E18" s="66">
        <v>823</v>
      </c>
      <c r="F18" s="66">
        <v>974</v>
      </c>
      <c r="H18" s="145"/>
      <c r="J18" s="95">
        <f>D24-D18</f>
        <v>482.29999999999995</v>
      </c>
      <c r="K18" s="91"/>
      <c r="L18" s="95">
        <f>J18*$J$12</f>
        <v>160.76666666666665</v>
      </c>
      <c r="M18" s="95"/>
      <c r="N18" s="95">
        <f>L18*H17</f>
        <v>128.36246207195489</v>
      </c>
      <c r="O18" s="140"/>
    </row>
    <row r="19" spans="2:15" x14ac:dyDescent="0.2">
      <c r="J19" s="93"/>
      <c r="K19" s="92"/>
      <c r="L19" s="92"/>
      <c r="M19" s="92"/>
      <c r="N19" s="92"/>
      <c r="O19" s="92"/>
    </row>
    <row r="21" spans="2:15" x14ac:dyDescent="0.2">
      <c r="B21" s="55" t="s">
        <v>86</v>
      </c>
      <c r="H21" s="96" t="s">
        <v>117</v>
      </c>
    </row>
    <row r="22" spans="2:15" x14ac:dyDescent="0.2">
      <c r="B22" s="67" t="s">
        <v>87</v>
      </c>
      <c r="C22" s="138" t="s">
        <v>88</v>
      </c>
      <c r="D22" s="138"/>
      <c r="H22" s="55" t="s">
        <v>116</v>
      </c>
    </row>
    <row r="23" spans="2:15" x14ac:dyDescent="0.2">
      <c r="B23" s="67" t="s">
        <v>89</v>
      </c>
      <c r="C23" s="68" t="s">
        <v>90</v>
      </c>
      <c r="D23" s="68">
        <v>2020</v>
      </c>
      <c r="H23" s="55" t="s">
        <v>115</v>
      </c>
    </row>
    <row r="24" spans="2:15" x14ac:dyDescent="0.2">
      <c r="B24" s="69" t="s">
        <v>104</v>
      </c>
      <c r="C24" s="70" t="s">
        <v>98</v>
      </c>
      <c r="D24" s="71">
        <v>633.29999999999995</v>
      </c>
    </row>
    <row r="25" spans="2:15" ht="15" x14ac:dyDescent="0.25">
      <c r="J25" s="94"/>
    </row>
    <row r="26" spans="2:15" x14ac:dyDescent="0.2">
      <c r="B26" s="55" t="s">
        <v>113</v>
      </c>
      <c r="C26" s="55">
        <v>1842</v>
      </c>
      <c r="D26" s="116">
        <f>C26/C27</f>
        <v>0.79843953185955785</v>
      </c>
    </row>
    <row r="27" spans="2:15" x14ac:dyDescent="0.2">
      <c r="B27" s="55" t="s">
        <v>114</v>
      </c>
      <c r="C27" s="55">
        <v>2307</v>
      </c>
      <c r="D27" s="117"/>
    </row>
  </sheetData>
  <mergeCells count="6">
    <mergeCell ref="C22:D22"/>
    <mergeCell ref="B3:C3"/>
    <mergeCell ref="O17:O18"/>
    <mergeCell ref="B8:C8"/>
    <mergeCell ref="B17:B18"/>
    <mergeCell ref="H17:H18"/>
  </mergeCells>
  <conditionalFormatting sqref="J17:N18">
    <cfRule type="cellIs" dxfId="0" priority="1" operator="equal">
      <formula>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AE_totali</vt:lpstr>
      <vt:lpstr>Industriali</vt:lpstr>
      <vt:lpstr>DITTE CADREZZ con Osmate-Traved</vt:lpstr>
      <vt:lpstr>Fluttuanti_Strutt. alberghiere</vt:lpstr>
      <vt:lpstr>Fluttuanti_Lav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Marchetti</dc:creator>
  <cp:lastModifiedBy>Giorgio Rovera</cp:lastModifiedBy>
  <dcterms:created xsi:type="dcterms:W3CDTF">2023-11-08T10:35:28Z</dcterms:created>
  <dcterms:modified xsi:type="dcterms:W3CDTF">2024-05-03T09:15:31Z</dcterms:modified>
</cp:coreProperties>
</file>